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https://d.docs.live.net/edfc1b3d27c773e9/Documents/Sunshine 2017/2017 Spring Plant Sale/"/>
    </mc:Choice>
  </mc:AlternateContent>
  <bookViews>
    <workbookView xWindow="0" yWindow="0" windowWidth="21600" windowHeight="9470"/>
  </bookViews>
  <sheets>
    <sheet name="Summary" sheetId="1" r:id="rId1"/>
    <sheet name="Receipts" sheetId="2" r:id="rId2"/>
    <sheet name="Costs" sheetId="3" r:id="rId3"/>
  </sheets>
  <definedNames>
    <definedName name="_xlnm.Print_Area" localSheetId="1">Receipts!$A$1:$E$58</definedName>
    <definedName name="_xlnm.Print_Area" localSheetId="0">Summary!$A$1:$G$44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3" l="1"/>
  <c r="C74" i="3" l="1"/>
  <c r="E69" i="3" l="1"/>
  <c r="F26" i="1"/>
  <c r="D48" i="2"/>
  <c r="D46" i="2"/>
  <c r="D42" i="2"/>
  <c r="D37" i="1" l="1"/>
  <c r="E56" i="2" l="1"/>
  <c r="F11" i="1"/>
  <c r="D50" i="2"/>
  <c r="D49" i="2"/>
  <c r="D47" i="2" l="1"/>
  <c r="E46" i="3"/>
  <c r="C53" i="2" l="1"/>
  <c r="B53" i="2"/>
  <c r="E35" i="3" l="1"/>
  <c r="C78" i="3"/>
  <c r="E63" i="3" l="1"/>
  <c r="G42" i="1"/>
  <c r="F25" i="1"/>
  <c r="G30" i="1" s="1"/>
  <c r="E72" i="3"/>
  <c r="B23" i="2"/>
  <c r="D45" i="2"/>
  <c r="C23" i="2"/>
  <c r="C58" i="2" s="1"/>
  <c r="D29" i="2"/>
  <c r="D30" i="2"/>
  <c r="B31" i="2"/>
  <c r="C31" i="2"/>
  <c r="B58" i="2" l="1"/>
  <c r="D31" i="2"/>
  <c r="E31" i="2"/>
  <c r="E39" i="3" l="1"/>
  <c r="E28" i="3"/>
  <c r="E77" i="3" l="1"/>
  <c r="D44" i="2"/>
  <c r="D43" i="2"/>
  <c r="D10" i="2"/>
  <c r="D34" i="2"/>
  <c r="D41" i="2"/>
  <c r="D40" i="2"/>
  <c r="D39" i="2"/>
  <c r="D38" i="2"/>
  <c r="D37" i="2"/>
  <c r="D36" i="2"/>
  <c r="D35" i="2"/>
  <c r="D14" i="2"/>
  <c r="D13" i="2"/>
  <c r="D12" i="2"/>
  <c r="D11" i="2"/>
  <c r="D9" i="2"/>
  <c r="D8" i="2"/>
  <c r="D7" i="2"/>
  <c r="D6" i="2"/>
  <c r="D3" i="2"/>
  <c r="D53" i="2" l="1"/>
  <c r="E53" i="2" s="1"/>
  <c r="E3" i="2"/>
  <c r="D23" i="2"/>
  <c r="D12" i="1"/>
  <c r="D58" i="2" l="1"/>
  <c r="E58" i="2"/>
  <c r="F8" i="1" l="1"/>
  <c r="F7" i="1"/>
  <c r="E12" i="1" l="1"/>
  <c r="C12" i="1" l="1"/>
  <c r="F10" i="1" l="1"/>
  <c r="F6" i="1"/>
  <c r="F5" i="1"/>
  <c r="F12" i="1" l="1"/>
  <c r="G17" i="1" l="1"/>
  <c r="G32" i="1" l="1"/>
</calcChain>
</file>

<file path=xl/sharedStrings.xml><?xml version="1.0" encoding="utf-8"?>
<sst xmlns="http://schemas.openxmlformats.org/spreadsheetml/2006/main" count="125" uniqueCount="102">
  <si>
    <t>Receipts:</t>
  </si>
  <si>
    <t>Cash</t>
  </si>
  <si>
    <t>Credit</t>
  </si>
  <si>
    <t>Total</t>
  </si>
  <si>
    <t>Less:</t>
  </si>
  <si>
    <t>Seed Cash</t>
  </si>
  <si>
    <t>Bank Costs for Credit Sales</t>
  </si>
  <si>
    <t>Net Receipts:</t>
  </si>
  <si>
    <t>Checks</t>
  </si>
  <si>
    <t>Post-Sale</t>
  </si>
  <si>
    <t>Raffle</t>
  </si>
  <si>
    <t>Sunsticks</t>
  </si>
  <si>
    <t>Silent Auction</t>
  </si>
  <si>
    <t>2017 Spring Plant Sale</t>
  </si>
  <si>
    <t xml:space="preserve">Cash </t>
  </si>
  <si>
    <t xml:space="preserve"> Total </t>
  </si>
  <si>
    <t>Sun Sticks</t>
  </si>
  <si>
    <t>`</t>
  </si>
  <si>
    <t>Total March 5:</t>
  </si>
  <si>
    <t>Detail of Bank Deposits</t>
  </si>
  <si>
    <t>Post-Sale:</t>
  </si>
  <si>
    <t>Total Post Sale:</t>
  </si>
  <si>
    <t>Brite Ideas</t>
  </si>
  <si>
    <t>BRITE IDEAS NORTH AUST PURCHASE 10/20 AUSTIN TX CARD 7449</t>
  </si>
  <si>
    <t>PAYPAL *BOOKLOREAN PURCHASE Seeds for Spring 2017 Sale</t>
  </si>
  <si>
    <t>BRITE IDEAS NORTH AUST PURCHASE 10/29 AUSTIN TX CARD 7449</t>
  </si>
  <si>
    <t>PAYPAL *WILDBOARFA PURCHASE 11/04 2017 Seeds</t>
  </si>
  <si>
    <t>PAYPAL *HSEEDMARKE PURCHASE 11/07 2017 Seeds</t>
  </si>
  <si>
    <t>PAYPAL *AMISHLAND PURCHASE 11/09 2017 Seeds</t>
  </si>
  <si>
    <t>PAYPAL *DOUBLEHELI PURCHASE 11/12 Plant Sale Seeds</t>
  </si>
  <si>
    <t>PAYPAL *ADAPTIVESE PURCHASE 11/12 2017 Plant Sale Seeds</t>
  </si>
  <si>
    <t>PAYPAL *GOURMET SE PURCHASE 11/12 2017 Plant Sale Seeds</t>
  </si>
  <si>
    <t>PAYPAL *TOMATOFEST PURCHASE 11/12 2017 Plant Sale Seeds</t>
  </si>
  <si>
    <t>SOUTHERN EXPOSURE PURCHASE 11/12 2017 Plant Sale Seeds</t>
  </si>
  <si>
    <t>TRADEWINDSF PURCHASE 11/12 Plant Sale Seeds</t>
  </si>
  <si>
    <t>PAYPAL *VICTORYSEE PURCHASE 11/12 2017 Seeds</t>
  </si>
  <si>
    <t>A. P. WHALEY SEED PURCHASE 11/14 2017 Plant Sale Seeds</t>
  </si>
  <si>
    <t>NMSU PURCHASE 11/15 2017 Plant Sale Seeds</t>
  </si>
  <si>
    <t>PAYPAL *BAKERCREEK PURCHASE 11/14 Plant Sale Seeds</t>
  </si>
  <si>
    <t>PAYPAL *SSC PURCHASE 11/14 2017 Plant Sale Seeds</t>
  </si>
  <si>
    <t>PAYPAL *BURPEE PURCHASE 11/15 2017 Plant Sale Seeds</t>
  </si>
  <si>
    <t>PAYPAL *BAKERCREEK PURCHASE 11/15 2017 Plant Sale Seeds</t>
  </si>
  <si>
    <t>TOMATO GROWERS SUP PURCHASE 11/16 2017 Plant Sale Seeds</t>
  </si>
  <si>
    <t>JOHNNY'S SELECTED PURCHASE 11/17 2017 Plant Sale Seeds</t>
  </si>
  <si>
    <t>BILL PAY Randy Thompson ON-LINE Plant Sale Seeds (Johnnys)s</t>
  </si>
  <si>
    <t>ONL BILL PAY Randy Thompson Reimbursement for seeds</t>
  </si>
  <si>
    <t>PAYPAL *JOYFULBFLY PURCHASE 12/05 402-935-7733 SC CARD 7464</t>
  </si>
  <si>
    <t>PAYPAL *DLOOMCDOWE PURCHASE 12/08 402-935-7733 CA CARD 7464</t>
  </si>
  <si>
    <t>Detail of Costs</t>
  </si>
  <si>
    <t>Date</t>
  </si>
  <si>
    <t>Payee</t>
  </si>
  <si>
    <t>Amt.</t>
  </si>
  <si>
    <t>Total Seeds</t>
  </si>
  <si>
    <t>Ads and Promotion</t>
  </si>
  <si>
    <t>Amortization of Cost of Banner over 3 years</t>
  </si>
  <si>
    <t>Banner Permit - City of Austin</t>
  </si>
  <si>
    <t xml:space="preserve">American Color Lab (net) </t>
  </si>
  <si>
    <t>Butler Bros</t>
  </si>
  <si>
    <t>Soil</t>
  </si>
  <si>
    <t>Soil from Fall Plant Sale</t>
  </si>
  <si>
    <t>Rentals</t>
  </si>
  <si>
    <t>Various Supplies</t>
  </si>
  <si>
    <t>Lowes-Garrett Juice Fertilizer</t>
  </si>
  <si>
    <t>Office Depot</t>
  </si>
  <si>
    <t>Michaels</t>
  </si>
  <si>
    <t>Entertainment</t>
  </si>
  <si>
    <t>Robt. Randolf</t>
  </si>
  <si>
    <t>Target</t>
  </si>
  <si>
    <t>Compost</t>
  </si>
  <si>
    <t>Centex Rentals-Tents and Tables</t>
  </si>
  <si>
    <t>United Site Services - Porta Potties</t>
  </si>
  <si>
    <t>Gabriel Valley</t>
  </si>
  <si>
    <t>Gas for Greenhouse</t>
  </si>
  <si>
    <t>Add:  Cash used to pay Rbt. Randolf</t>
  </si>
  <si>
    <t>Grand Total Cash and Checks to 3/13/17:</t>
  </si>
  <si>
    <t>Costs:</t>
  </si>
  <si>
    <t>Mitchell's Enterprises - Cash Counter</t>
  </si>
  <si>
    <t>Nursery Permit</t>
  </si>
  <si>
    <t>Worker Refreshments</t>
  </si>
  <si>
    <t>Seeds</t>
  </si>
  <si>
    <t>Donated Plants:</t>
  </si>
  <si>
    <t>Other Non-Profits (Green Corn Project, Urban Roots, Refugee Center, Community Gardens)</t>
  </si>
  <si>
    <t xml:space="preserve">Schools </t>
  </si>
  <si>
    <t>eating their veggies; Wow!; Thanks for supporting us!; many thank-yous)</t>
  </si>
  <si>
    <t>Total March 4 Plant Sales (less sunstick and raffle receipts)</t>
  </si>
  <si>
    <t>Texas Gas Service</t>
  </si>
  <si>
    <t>115 tickets - 16 "free"</t>
  </si>
  <si>
    <t xml:space="preserve">Add Back Raffle and Sun Sticks </t>
  </si>
  <si>
    <t>Bettis Donation</t>
  </si>
  <si>
    <t>Centex Rentals</t>
  </si>
  <si>
    <t>Amazon</t>
  </si>
  <si>
    <t xml:space="preserve">(Comments: Plants are short and just right for small kids; Thanks for keeping our students </t>
  </si>
  <si>
    <t>Less: Cash and checks for Other Activities included in Receipts</t>
  </si>
  <si>
    <t>Less: Silent Auction Items included in post sale receipts</t>
  </si>
  <si>
    <t>Add Back:  Silent Auction items included in post-sale receipts:</t>
  </si>
  <si>
    <t>Maria Beach - Volunteer Bandanas</t>
  </si>
  <si>
    <t>Bank Cost for Cash Deposits</t>
  </si>
  <si>
    <t>Donation:</t>
  </si>
  <si>
    <t>As of May 1, 2017</t>
  </si>
  <si>
    <t>2016 Net Revenue before Donation</t>
  </si>
  <si>
    <t>2016 Net Revenue After Donation</t>
  </si>
  <si>
    <t>2017 Net Revenue Before Donation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</si>
</sst>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  <font>
      <sz val="12"/>
      <name val="Arial"/>
      <family val="2"/>
    </font>
    <font>
      <b/>
      <u val="doubleAccounting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3F8FE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rgb="FFC7C7C7"/>
      </left>
      <right/>
      <top/>
      <bottom/>
      <diagonal/>
    </border>
    <border>
      <left/>
      <right/>
      <top/>
      <bottom style="medium">
        <color rgb="FFC7C7C7"/>
      </bottom>
      <diagonal/>
    </border>
    <border>
      <left style="dotted">
        <color rgb="FFC7C7C7"/>
      </left>
      <right/>
      <top/>
      <bottom style="medium">
        <color rgb="FFC7C7C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quotePrefix="1" applyFont="1"/>
    <xf numFmtId="0" fontId="2" fillId="0" borderId="0" xfId="0" applyFont="1"/>
    <xf numFmtId="14" fontId="0" fillId="0" borderId="0" xfId="0" applyNumberFormat="1"/>
    <xf numFmtId="44" fontId="0" fillId="0" borderId="0" xfId="1" applyFont="1"/>
    <xf numFmtId="14" fontId="0" fillId="0" borderId="0" xfId="0" quotePrefix="1" applyNumberFormat="1"/>
    <xf numFmtId="15" fontId="0" fillId="0" borderId="0" xfId="0" applyNumberFormat="1"/>
    <xf numFmtId="0" fontId="4" fillId="0" borderId="0" xfId="0" applyFont="1"/>
    <xf numFmtId="44" fontId="2" fillId="0" borderId="0" xfId="1" applyFont="1"/>
    <xf numFmtId="44" fontId="5" fillId="0" borderId="0" xfId="0" applyNumberFormat="1" applyFont="1"/>
    <xf numFmtId="44" fontId="2" fillId="0" borderId="0" xfId="0" applyNumberFormat="1" applyFont="1"/>
    <xf numFmtId="14" fontId="2" fillId="0" borderId="0" xfId="0" applyNumberFormat="1" applyFont="1"/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14" fontId="7" fillId="2" borderId="0" xfId="0" applyNumberFormat="1" applyFont="1" applyFill="1" applyBorder="1" applyAlignment="1">
      <alignment horizontal="left" vertical="center"/>
    </xf>
    <xf numFmtId="14" fontId="6" fillId="0" borderId="3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" fillId="0" borderId="2" xfId="0" applyFont="1" applyBorder="1"/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2" xfId="0" applyBorder="1"/>
    <xf numFmtId="44" fontId="4" fillId="0" borderId="2" xfId="1" applyFont="1" applyBorder="1"/>
    <xf numFmtId="44" fontId="6" fillId="0" borderId="0" xfId="1" applyFont="1" applyBorder="1" applyAlignment="1">
      <alignment horizontal="right" vertical="center"/>
    </xf>
    <xf numFmtId="44" fontId="6" fillId="0" borderId="2" xfId="1" applyFont="1" applyBorder="1" applyAlignment="1">
      <alignment horizontal="right" vertical="center"/>
    </xf>
    <xf numFmtId="44" fontId="6" fillId="0" borderId="4" xfId="1" applyFont="1" applyBorder="1" applyAlignment="1">
      <alignment horizontal="right" vertical="center"/>
    </xf>
    <xf numFmtId="44" fontId="7" fillId="2" borderId="2" xfId="1" applyFont="1" applyFill="1" applyBorder="1" applyAlignment="1">
      <alignment horizontal="right" vertical="center"/>
    </xf>
    <xf numFmtId="44" fontId="1" fillId="0" borderId="2" xfId="1" applyFont="1" applyBorder="1"/>
    <xf numFmtId="0" fontId="2" fillId="0" borderId="0" xfId="0" applyFont="1" applyAlignment="1">
      <alignment horizontal="left" vertical="top" wrapText="1"/>
    </xf>
    <xf numFmtId="14" fontId="0" fillId="0" borderId="0" xfId="0" applyNumberFormat="1" applyFont="1"/>
    <xf numFmtId="44" fontId="1" fillId="0" borderId="0" xfId="1" applyFont="1"/>
    <xf numFmtId="0" fontId="0" fillId="0" borderId="0" xfId="0" applyFont="1"/>
    <xf numFmtId="0" fontId="0" fillId="0" borderId="0" xfId="0" applyFill="1" applyBorder="1"/>
    <xf numFmtId="0" fontId="8" fillId="0" borderId="0" xfId="0" applyFont="1"/>
    <xf numFmtId="0" fontId="9" fillId="0" borderId="0" xfId="0" applyFont="1"/>
    <xf numFmtId="44" fontId="9" fillId="0" borderId="0" xfId="1" applyFont="1"/>
    <xf numFmtId="0" fontId="10" fillId="0" borderId="0" xfId="0" applyFont="1"/>
    <xf numFmtId="44" fontId="11" fillId="0" borderId="0" xfId="1" applyFont="1" applyAlignment="1">
      <alignment horizontal="center"/>
    </xf>
    <xf numFmtId="14" fontId="9" fillId="0" borderId="0" xfId="0" quotePrefix="1" applyNumberFormat="1" applyFont="1"/>
    <xf numFmtId="14" fontId="9" fillId="0" borderId="0" xfId="0" applyNumberFormat="1" applyFont="1"/>
    <xf numFmtId="14" fontId="9" fillId="0" borderId="0" xfId="0" applyNumberFormat="1" applyFont="1" applyBorder="1"/>
    <xf numFmtId="0" fontId="9" fillId="0" borderId="0" xfId="0" applyFont="1" applyBorder="1"/>
    <xf numFmtId="44" fontId="12" fillId="0" borderId="0" xfId="1" applyFont="1" applyBorder="1"/>
    <xf numFmtId="44" fontId="9" fillId="0" borderId="0" xfId="1" applyFont="1" applyBorder="1"/>
    <xf numFmtId="44" fontId="9" fillId="0" borderId="1" xfId="1" applyFont="1" applyBorder="1"/>
    <xf numFmtId="44" fontId="12" fillId="0" borderId="0" xfId="1" applyFont="1"/>
    <xf numFmtId="15" fontId="2" fillId="0" borderId="5" xfId="0" applyNumberFormat="1" applyFont="1" applyBorder="1"/>
    <xf numFmtId="44" fontId="2" fillId="0" borderId="5" xfId="1" applyFont="1" applyBorder="1"/>
    <xf numFmtId="44" fontId="2" fillId="0" borderId="5" xfId="0" applyNumberFormat="1" applyFont="1" applyBorder="1"/>
    <xf numFmtId="20" fontId="0" fillId="0" borderId="5" xfId="0" applyNumberFormat="1" applyBorder="1"/>
    <xf numFmtId="44" fontId="0" fillId="0" borderId="5" xfId="1" applyFont="1" applyBorder="1"/>
    <xf numFmtId="0" fontId="0" fillId="0" borderId="5" xfId="0" applyBorder="1"/>
    <xf numFmtId="44" fontId="1" fillId="0" borderId="5" xfId="1" applyFont="1" applyBorder="1"/>
    <xf numFmtId="14" fontId="0" fillId="0" borderId="5" xfId="0" applyNumberFormat="1" applyBorder="1"/>
    <xf numFmtId="14" fontId="0" fillId="0" borderId="5" xfId="0" applyNumberFormat="1" applyFill="1" applyBorder="1"/>
    <xf numFmtId="44" fontId="0" fillId="0" borderId="5" xfId="1" applyFont="1" applyFill="1" applyBorder="1"/>
    <xf numFmtId="44" fontId="13" fillId="0" borderId="0" xfId="1" applyFont="1"/>
    <xf numFmtId="44" fontId="13" fillId="0" borderId="0" xfId="0" applyNumberFormat="1" applyFont="1"/>
    <xf numFmtId="14" fontId="0" fillId="0" borderId="6" xfId="0" applyNumberFormat="1" applyBorder="1"/>
    <xf numFmtId="44" fontId="1" fillId="0" borderId="6" xfId="1" applyFont="1" applyBorder="1"/>
    <xf numFmtId="14" fontId="2" fillId="0" borderId="5" xfId="0" applyNumberFormat="1" applyFont="1" applyBorder="1"/>
    <xf numFmtId="44" fontId="2" fillId="0" borderId="0" xfId="1" applyFont="1" applyBorder="1"/>
    <xf numFmtId="44" fontId="2" fillId="0" borderId="0" xfId="0" applyNumberFormat="1" applyFont="1" applyBorder="1"/>
    <xf numFmtId="0" fontId="2" fillId="0" borderId="0" xfId="0" applyFont="1" applyAlignment="1">
      <alignment horizontal="left" vertical="top"/>
    </xf>
    <xf numFmtId="0" fontId="9" fillId="0" borderId="0" xfId="0" applyFont="1" applyFill="1"/>
    <xf numFmtId="44" fontId="9" fillId="0" borderId="0" xfId="1" applyFont="1" applyFill="1"/>
    <xf numFmtId="0" fontId="0" fillId="0" borderId="0" xfId="0" applyFill="1"/>
    <xf numFmtId="14" fontId="0" fillId="0" borderId="0" xfId="0" applyNumberFormat="1" applyFill="1" applyBorder="1"/>
    <xf numFmtId="3" fontId="9" fillId="0" borderId="0" xfId="1" applyNumberFormat="1" applyFont="1" applyBorder="1"/>
    <xf numFmtId="3" fontId="9" fillId="0" borderId="1" xfId="1" applyNumberFormat="1" applyFont="1" applyBorder="1"/>
    <xf numFmtId="164" fontId="9" fillId="0" borderId="0" xfId="2" applyNumberFormat="1" applyFont="1" applyBorder="1"/>
    <xf numFmtId="0" fontId="0" fillId="0" borderId="0" xfId="0" quotePrefix="1"/>
    <xf numFmtId="6" fontId="0" fillId="0" borderId="0" xfId="1" applyNumberFormat="1" applyFont="1"/>
    <xf numFmtId="165" fontId="0" fillId="0" borderId="0" xfId="1" applyNumberFormat="1" applyFont="1"/>
    <xf numFmtId="165" fontId="0" fillId="0" borderId="1" xfId="1" applyNumberFormat="1" applyFont="1" applyBorder="1"/>
    <xf numFmtId="44" fontId="1" fillId="0" borderId="1" xfId="1" applyFont="1" applyBorder="1"/>
    <xf numFmtId="44" fontId="12" fillId="0" borderId="1" xfId="1" applyFont="1" applyBorder="1"/>
    <xf numFmtId="44" fontId="9" fillId="0" borderId="0" xfId="1" applyFont="1" applyFill="1" applyBorder="1"/>
    <xf numFmtId="44" fontId="9" fillId="0" borderId="1" xfId="1" applyFont="1" applyFill="1" applyBorder="1"/>
    <xf numFmtId="44" fontId="0" fillId="0" borderId="0" xfId="1" applyFont="1" applyFill="1"/>
    <xf numFmtId="0" fontId="2" fillId="0" borderId="0" xfId="0" applyFont="1" applyAlignment="1">
      <alignment horizontal="left" vertical="top" wrapText="1"/>
    </xf>
    <xf numFmtId="14" fontId="8" fillId="0" borderId="0" xfId="0" quotePrefix="1" applyNumberFormat="1" applyFont="1" applyFill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10" zoomScale="70" zoomScaleNormal="70" workbookViewId="0">
      <selection activeCell="N22" sqref="N22"/>
    </sheetView>
  </sheetViews>
  <sheetFormatPr defaultRowHeight="14.5" x14ac:dyDescent="0.35"/>
  <cols>
    <col min="1" max="1" width="13.453125" customWidth="1"/>
    <col min="3" max="3" width="18.1796875" style="4" customWidth="1"/>
    <col min="4" max="4" width="15.7265625" style="4" customWidth="1"/>
    <col min="5" max="5" width="15.453125" style="4" customWidth="1"/>
    <col min="6" max="6" width="16.54296875" style="4" customWidth="1"/>
    <col min="7" max="7" width="16.1796875" style="4" customWidth="1"/>
    <col min="8" max="8" width="14" customWidth="1"/>
  </cols>
  <sheetData>
    <row r="1" spans="1:9" ht="21" x14ac:dyDescent="0.5">
      <c r="A1" s="1" t="s">
        <v>13</v>
      </c>
    </row>
    <row r="2" spans="1:9" ht="15.5" x14ac:dyDescent="0.35">
      <c r="A2" s="36" t="s">
        <v>98</v>
      </c>
      <c r="B2" s="37"/>
      <c r="C2" s="38"/>
      <c r="D2" s="38"/>
      <c r="E2" s="38"/>
      <c r="F2" s="38"/>
      <c r="G2" s="38"/>
      <c r="H2" s="37"/>
      <c r="I2" s="37"/>
    </row>
    <row r="3" spans="1:9" ht="15.5" x14ac:dyDescent="0.35">
      <c r="A3" s="37"/>
      <c r="B3" s="37"/>
      <c r="C3" s="38"/>
      <c r="D3" s="38"/>
      <c r="E3" s="38"/>
      <c r="F3" s="38"/>
      <c r="G3" s="38"/>
      <c r="H3" s="37"/>
      <c r="I3" s="37"/>
    </row>
    <row r="4" spans="1:9" ht="15.5" x14ac:dyDescent="0.35">
      <c r="A4" s="39" t="s">
        <v>0</v>
      </c>
      <c r="B4" s="37"/>
      <c r="C4" s="40" t="s">
        <v>1</v>
      </c>
      <c r="D4" s="40" t="s">
        <v>8</v>
      </c>
      <c r="E4" s="40" t="s">
        <v>2</v>
      </c>
      <c r="F4" s="40" t="s">
        <v>3</v>
      </c>
      <c r="G4" s="38"/>
      <c r="H4" s="37"/>
      <c r="I4" s="37"/>
    </row>
    <row r="5" spans="1:9" ht="15.5" x14ac:dyDescent="0.35">
      <c r="A5" s="41">
        <v>42797</v>
      </c>
      <c r="B5" s="37"/>
      <c r="C5" s="38">
        <v>1252</v>
      </c>
      <c r="D5" s="38">
        <v>1524</v>
      </c>
      <c r="E5" s="38">
        <v>3042.32</v>
      </c>
      <c r="F5" s="38">
        <f t="shared" ref="F5:F11" si="0">+SUM(C5:E5)</f>
        <v>5818.32</v>
      </c>
      <c r="G5" s="38"/>
      <c r="H5" s="37"/>
      <c r="I5" s="37"/>
    </row>
    <row r="6" spans="1:9" ht="15.5" x14ac:dyDescent="0.35">
      <c r="A6" s="42">
        <v>42798</v>
      </c>
      <c r="B6" s="37"/>
      <c r="C6" s="38">
        <v>15212</v>
      </c>
      <c r="D6" s="38">
        <v>1405</v>
      </c>
      <c r="E6" s="38">
        <v>20320.11</v>
      </c>
      <c r="F6" s="38">
        <f t="shared" si="0"/>
        <v>36937.11</v>
      </c>
      <c r="G6" s="38"/>
      <c r="H6" s="37"/>
      <c r="I6" s="37"/>
    </row>
    <row r="7" spans="1:9" ht="15.5" x14ac:dyDescent="0.35">
      <c r="A7" s="37" t="s">
        <v>10</v>
      </c>
      <c r="B7" s="37"/>
      <c r="C7" s="38">
        <v>495</v>
      </c>
      <c r="D7" s="38"/>
      <c r="E7" s="38"/>
      <c r="F7" s="38">
        <f t="shared" si="0"/>
        <v>495</v>
      </c>
      <c r="G7" s="38"/>
      <c r="H7" s="37"/>
      <c r="I7" s="37"/>
    </row>
    <row r="8" spans="1:9" ht="15.5" x14ac:dyDescent="0.35">
      <c r="A8" s="37" t="s">
        <v>11</v>
      </c>
      <c r="B8" s="37"/>
      <c r="C8" s="38">
        <v>280</v>
      </c>
      <c r="D8" s="38"/>
      <c r="E8" s="38"/>
      <c r="F8" s="38">
        <f t="shared" si="0"/>
        <v>280</v>
      </c>
      <c r="G8" s="38"/>
      <c r="H8" s="37"/>
      <c r="I8" s="37"/>
    </row>
    <row r="9" spans="1:9" ht="15.5" x14ac:dyDescent="0.35">
      <c r="A9" s="37" t="s">
        <v>12</v>
      </c>
      <c r="B9" s="37"/>
      <c r="C9" s="38">
        <v>1765</v>
      </c>
      <c r="D9" s="38"/>
      <c r="E9" s="38"/>
      <c r="F9" s="38">
        <v>1765</v>
      </c>
      <c r="G9" s="38"/>
      <c r="H9" s="37"/>
      <c r="I9" s="37"/>
    </row>
    <row r="10" spans="1:9" ht="15.5" x14ac:dyDescent="0.35">
      <c r="A10" s="43">
        <v>42434</v>
      </c>
      <c r="B10" s="44"/>
      <c r="C10" s="45">
        <v>1356</v>
      </c>
      <c r="D10" s="45">
        <v>287</v>
      </c>
      <c r="E10" s="45">
        <v>1226.5</v>
      </c>
      <c r="F10" s="46">
        <f t="shared" si="0"/>
        <v>2869.5</v>
      </c>
      <c r="G10" s="38"/>
      <c r="H10" s="37"/>
      <c r="I10" s="37"/>
    </row>
    <row r="11" spans="1:9" ht="13.5" customHeight="1" x14ac:dyDescent="0.35">
      <c r="A11" s="37" t="s">
        <v>9</v>
      </c>
      <c r="B11" s="37"/>
      <c r="C11" s="79">
        <v>1698.09</v>
      </c>
      <c r="D11" s="79">
        <v>1075.5</v>
      </c>
      <c r="E11" s="79"/>
      <c r="F11" s="47">
        <f t="shared" si="0"/>
        <v>2773.59</v>
      </c>
      <c r="G11" s="38"/>
      <c r="H11" s="37"/>
      <c r="I11" s="37"/>
    </row>
    <row r="12" spans="1:9" s="69" customFormat="1" ht="15.5" x14ac:dyDescent="0.35">
      <c r="A12" s="67"/>
      <c r="B12" s="67"/>
      <c r="C12" s="68">
        <f>SUM(C5:C11)</f>
        <v>22058.09</v>
      </c>
      <c r="D12" s="68">
        <f>SUM(D5:D11)</f>
        <v>4291.5</v>
      </c>
      <c r="E12" s="68">
        <f>SUM(E5:E11)</f>
        <v>24588.93</v>
      </c>
      <c r="F12" s="68">
        <f>SUM(F5:F11)</f>
        <v>50938.520000000004</v>
      </c>
      <c r="G12" s="68"/>
      <c r="H12" s="67"/>
      <c r="I12" s="67"/>
    </row>
    <row r="13" spans="1:9" ht="15.5" x14ac:dyDescent="0.35">
      <c r="A13" s="36" t="s">
        <v>4</v>
      </c>
      <c r="B13" s="37"/>
      <c r="C13" s="38"/>
      <c r="D13" s="38"/>
      <c r="E13" s="38"/>
      <c r="F13" s="38"/>
      <c r="G13" s="38"/>
      <c r="H13" s="37"/>
      <c r="I13" s="37"/>
    </row>
    <row r="14" spans="1:9" ht="15.5" x14ac:dyDescent="0.35">
      <c r="A14" s="37" t="s">
        <v>5</v>
      </c>
      <c r="B14" s="37"/>
      <c r="C14" s="38">
        <v>1500</v>
      </c>
      <c r="D14" s="38"/>
      <c r="E14" s="38"/>
      <c r="F14" s="46">
        <v>1500</v>
      </c>
      <c r="G14" s="38"/>
      <c r="H14" s="37"/>
      <c r="I14" s="37"/>
    </row>
    <row r="15" spans="1:9" ht="17.149999999999999" customHeight="1" x14ac:dyDescent="0.35">
      <c r="A15" s="37" t="s">
        <v>6</v>
      </c>
      <c r="B15" s="37"/>
      <c r="C15" s="38"/>
      <c r="D15" s="38"/>
      <c r="E15" s="48"/>
      <c r="F15" s="46">
        <v>700.59</v>
      </c>
      <c r="G15" s="38"/>
      <c r="H15" s="37"/>
      <c r="I15" s="37"/>
    </row>
    <row r="16" spans="1:9" ht="17.149999999999999" customHeight="1" x14ac:dyDescent="0.35">
      <c r="A16" s="37" t="s">
        <v>96</v>
      </c>
      <c r="B16" s="37"/>
      <c r="C16" s="38"/>
      <c r="D16" s="38"/>
      <c r="E16" s="48"/>
      <c r="F16" s="46">
        <v>49.8</v>
      </c>
      <c r="G16" s="38"/>
      <c r="H16" s="37"/>
      <c r="I16" s="37"/>
    </row>
    <row r="17" spans="1:9" ht="15.5" x14ac:dyDescent="0.35">
      <c r="A17" s="36" t="s">
        <v>7</v>
      </c>
      <c r="B17" s="37"/>
      <c r="C17" s="38"/>
      <c r="D17" s="38"/>
      <c r="E17" s="38"/>
      <c r="F17" s="38"/>
      <c r="G17" s="38">
        <f>+F12-F14-F15-F16</f>
        <v>48688.130000000005</v>
      </c>
      <c r="H17" s="37"/>
      <c r="I17" s="37"/>
    </row>
    <row r="19" spans="1:9" ht="15.5" x14ac:dyDescent="0.35">
      <c r="A19" s="39" t="s">
        <v>75</v>
      </c>
    </row>
    <row r="20" spans="1:9" ht="15.5" x14ac:dyDescent="0.35">
      <c r="A20" s="43" t="s">
        <v>79</v>
      </c>
      <c r="B20" s="43"/>
      <c r="C20" s="43"/>
      <c r="D20" s="43"/>
      <c r="E20" s="43"/>
      <c r="F20" s="80">
        <v>2135.3900000000003</v>
      </c>
    </row>
    <row r="21" spans="1:9" ht="15.5" x14ac:dyDescent="0.35">
      <c r="A21" s="43" t="s">
        <v>53</v>
      </c>
      <c r="B21" s="43"/>
      <c r="C21" s="43"/>
      <c r="D21" s="43"/>
      <c r="E21" s="43"/>
      <c r="F21" s="80">
        <v>1553.25</v>
      </c>
    </row>
    <row r="22" spans="1:9" ht="15.5" x14ac:dyDescent="0.35">
      <c r="A22" s="43" t="s">
        <v>58</v>
      </c>
      <c r="B22" s="43"/>
      <c r="C22" s="43"/>
      <c r="D22" s="43"/>
      <c r="E22" s="43"/>
      <c r="F22" s="80">
        <v>677.88</v>
      </c>
    </row>
    <row r="23" spans="1:9" ht="15.5" x14ac:dyDescent="0.35">
      <c r="A23" s="43" t="s">
        <v>60</v>
      </c>
      <c r="B23" s="43"/>
      <c r="C23" s="43"/>
      <c r="D23" s="43"/>
      <c r="E23" s="43"/>
      <c r="F23" s="80">
        <v>2381.56</v>
      </c>
    </row>
    <row r="24" spans="1:9" ht="15.5" x14ac:dyDescent="0.35">
      <c r="A24" s="43" t="s">
        <v>61</v>
      </c>
      <c r="B24" s="43"/>
      <c r="C24" s="43"/>
      <c r="D24" s="43"/>
      <c r="E24" s="43"/>
      <c r="F24" s="80">
        <v>1908.89</v>
      </c>
    </row>
    <row r="25" spans="1:9" ht="15.5" x14ac:dyDescent="0.35">
      <c r="A25" s="43" t="s">
        <v>65</v>
      </c>
      <c r="B25" s="43"/>
      <c r="C25" s="43"/>
      <c r="D25" s="43"/>
      <c r="E25" s="43"/>
      <c r="F25" s="80">
        <f>SUM(Costs!C62:C63)</f>
        <v>74.430000000000007</v>
      </c>
    </row>
    <row r="26" spans="1:9" ht="15.5" x14ac:dyDescent="0.35">
      <c r="A26" s="43" t="s">
        <v>72</v>
      </c>
      <c r="B26" s="43"/>
      <c r="C26" s="43"/>
      <c r="D26" s="43"/>
      <c r="E26" s="43"/>
      <c r="F26" s="80">
        <f>278.08+51.5</f>
        <v>329.58</v>
      </c>
    </row>
    <row r="27" spans="1:9" ht="15.5" x14ac:dyDescent="0.35">
      <c r="A27" s="43" t="s">
        <v>77</v>
      </c>
      <c r="B27" s="43"/>
      <c r="C27" s="43"/>
      <c r="D27" s="43"/>
      <c r="E27" s="43"/>
      <c r="F27" s="80">
        <v>110</v>
      </c>
    </row>
    <row r="28" spans="1:9" ht="15.5" x14ac:dyDescent="0.35">
      <c r="A28" s="43" t="s">
        <v>68</v>
      </c>
      <c r="B28" s="43"/>
      <c r="C28" s="43"/>
      <c r="D28" s="43"/>
      <c r="E28" s="43"/>
      <c r="F28" s="80">
        <v>1040.22</v>
      </c>
    </row>
    <row r="29" spans="1:9" ht="15.5" x14ac:dyDescent="0.35">
      <c r="A29" s="43" t="s">
        <v>71</v>
      </c>
      <c r="B29" s="43"/>
      <c r="C29" s="43"/>
      <c r="D29" s="43"/>
      <c r="E29" s="43"/>
      <c r="F29" s="80">
        <v>14648.1</v>
      </c>
    </row>
    <row r="30" spans="1:9" ht="15.5" x14ac:dyDescent="0.35">
      <c r="A30" s="43" t="s">
        <v>78</v>
      </c>
      <c r="B30" s="43"/>
      <c r="C30" s="43"/>
      <c r="D30" s="43"/>
      <c r="E30" s="43"/>
      <c r="F30" s="81">
        <v>220</v>
      </c>
      <c r="G30" s="47">
        <f>+SUM(F20:F30)</f>
        <v>25079.3</v>
      </c>
    </row>
    <row r="31" spans="1:9" ht="15.5" x14ac:dyDescent="0.35">
      <c r="F31" s="82"/>
      <c r="G31" s="46"/>
    </row>
    <row r="32" spans="1:9" s="2" customFormat="1" ht="15.5" x14ac:dyDescent="0.35">
      <c r="A32" s="84" t="s">
        <v>101</v>
      </c>
      <c r="C32" s="8"/>
      <c r="D32" s="8"/>
      <c r="E32" s="8"/>
      <c r="F32" s="8"/>
      <c r="G32" s="46">
        <f>+G17-G30</f>
        <v>23608.830000000005</v>
      </c>
    </row>
    <row r="34" spans="1:8" ht="15.5" x14ac:dyDescent="0.35">
      <c r="E34" s="46"/>
      <c r="F34" s="46"/>
      <c r="G34" s="46"/>
      <c r="H34" s="46"/>
    </row>
    <row r="35" spans="1:8" ht="15.5" x14ac:dyDescent="0.35">
      <c r="A35" s="74" t="s">
        <v>99</v>
      </c>
      <c r="D35" s="75">
        <v>25898</v>
      </c>
      <c r="E35" s="46"/>
      <c r="F35" s="46"/>
      <c r="G35" s="46"/>
      <c r="H35" s="46"/>
    </row>
    <row r="36" spans="1:8" ht="15.5" x14ac:dyDescent="0.35">
      <c r="A36" t="s">
        <v>97</v>
      </c>
      <c r="D36" s="77">
        <v>4800</v>
      </c>
      <c r="E36" s="46"/>
      <c r="F36" s="46"/>
      <c r="G36" s="46"/>
      <c r="H36" s="46"/>
    </row>
    <row r="37" spans="1:8" ht="15.5" x14ac:dyDescent="0.35">
      <c r="A37" s="74" t="s">
        <v>100</v>
      </c>
      <c r="D37" s="76">
        <f>+D35-D36</f>
        <v>21098</v>
      </c>
      <c r="E37" s="46"/>
      <c r="F37" s="46"/>
      <c r="G37" s="46"/>
      <c r="H37" s="46"/>
    </row>
    <row r="38" spans="1:8" ht="15.5" x14ac:dyDescent="0.35">
      <c r="A38" s="74"/>
      <c r="D38" s="76"/>
      <c r="E38" s="46"/>
      <c r="F38" s="46"/>
      <c r="G38" s="46"/>
      <c r="H38" s="46"/>
    </row>
    <row r="39" spans="1:8" ht="15.5" x14ac:dyDescent="0.35">
      <c r="A39" s="2" t="s">
        <v>80</v>
      </c>
      <c r="E39" s="46"/>
      <c r="F39" s="46"/>
      <c r="G39" s="46"/>
      <c r="H39" s="46"/>
    </row>
    <row r="40" spans="1:8" ht="15.5" x14ac:dyDescent="0.35">
      <c r="A40" t="s">
        <v>82</v>
      </c>
      <c r="E40" s="46"/>
      <c r="F40" s="46"/>
      <c r="G40" s="71">
        <v>1226</v>
      </c>
      <c r="H40" s="46"/>
    </row>
    <row r="41" spans="1:8" ht="15.5" x14ac:dyDescent="0.35">
      <c r="A41" t="s">
        <v>81</v>
      </c>
      <c r="E41" s="46"/>
      <c r="F41" s="46"/>
      <c r="G41" s="72">
        <v>1107</v>
      </c>
      <c r="H41" s="46"/>
    </row>
    <row r="42" spans="1:8" ht="15.5" x14ac:dyDescent="0.35">
      <c r="A42" t="s">
        <v>91</v>
      </c>
      <c r="E42" s="46"/>
      <c r="F42" s="46"/>
      <c r="G42" s="73">
        <f>SUM(G40:G41)</f>
        <v>2333</v>
      </c>
      <c r="H42" s="46"/>
    </row>
    <row r="43" spans="1:8" ht="15.5" x14ac:dyDescent="0.35">
      <c r="A43" t="s">
        <v>83</v>
      </c>
      <c r="E43" s="46"/>
      <c r="F43" s="46"/>
      <c r="H43" s="46"/>
    </row>
  </sheetData>
  <pageMargins left="0.7" right="0.7" top="0.75" bottom="0.75" header="0.3" footer="0.3"/>
  <pageSetup scale="80" orientation="portrait" r:id="rId1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opLeftCell="A28" zoomScaleNormal="100" workbookViewId="0">
      <selection activeCell="I50" sqref="I50"/>
    </sheetView>
  </sheetViews>
  <sheetFormatPr defaultRowHeight="14.5" x14ac:dyDescent="0.35"/>
  <cols>
    <col min="1" max="1" width="13.54296875" customWidth="1"/>
    <col min="2" max="2" width="18" style="4" customWidth="1"/>
    <col min="3" max="3" width="18.453125" style="4" customWidth="1"/>
    <col min="4" max="4" width="20.453125" style="4" customWidth="1"/>
    <col min="5" max="5" width="20.81640625" customWidth="1"/>
    <col min="7" max="7" width="18" customWidth="1"/>
  </cols>
  <sheetData>
    <row r="1" spans="1:5" s="2" customFormat="1" x14ac:dyDescent="0.35">
      <c r="A1" s="2" t="s">
        <v>19</v>
      </c>
      <c r="B1" s="8"/>
      <c r="C1" s="8"/>
      <c r="D1" s="8"/>
    </row>
    <row r="2" spans="1:5" s="2" customFormat="1" x14ac:dyDescent="0.35">
      <c r="B2" s="8" t="s">
        <v>14</v>
      </c>
      <c r="C2" s="8" t="s">
        <v>8</v>
      </c>
      <c r="D2" s="8" t="s">
        <v>15</v>
      </c>
    </row>
    <row r="3" spans="1:5" s="2" customFormat="1" x14ac:dyDescent="0.35">
      <c r="A3" s="49">
        <v>42797</v>
      </c>
      <c r="B3" s="50">
        <v>1252</v>
      </c>
      <c r="C3" s="50">
        <v>1524</v>
      </c>
      <c r="D3" s="50">
        <f>+SUM(B3:C3)</f>
        <v>2776</v>
      </c>
      <c r="E3" s="51">
        <f>+D3</f>
        <v>2776</v>
      </c>
    </row>
    <row r="4" spans="1:5" x14ac:dyDescent="0.35">
      <c r="A4" s="6"/>
    </row>
    <row r="5" spans="1:5" x14ac:dyDescent="0.35">
      <c r="A5" s="6">
        <v>42798</v>
      </c>
    </row>
    <row r="6" spans="1:5" x14ac:dyDescent="0.35">
      <c r="A6" s="52">
        <v>6.25E-2</v>
      </c>
      <c r="B6" s="53">
        <v>2040</v>
      </c>
      <c r="C6" s="53">
        <v>125</v>
      </c>
      <c r="D6" s="53">
        <f t="shared" ref="D6:D10" si="0">+SUM(B6:C6)</f>
        <v>2165</v>
      </c>
    </row>
    <row r="7" spans="1:5" x14ac:dyDescent="0.35">
      <c r="A7" s="54"/>
      <c r="B7" s="53">
        <v>930</v>
      </c>
      <c r="C7" s="53"/>
      <c r="D7" s="53">
        <f t="shared" si="0"/>
        <v>930</v>
      </c>
    </row>
    <row r="8" spans="1:5" x14ac:dyDescent="0.35">
      <c r="A8" s="54"/>
      <c r="B8" s="53">
        <v>2650</v>
      </c>
      <c r="C8" s="53">
        <v>140</v>
      </c>
      <c r="D8" s="53">
        <f t="shared" si="0"/>
        <v>2790</v>
      </c>
    </row>
    <row r="9" spans="1:5" x14ac:dyDescent="0.35">
      <c r="A9" s="54"/>
      <c r="B9" s="53">
        <v>330</v>
      </c>
      <c r="C9" s="53"/>
      <c r="D9" s="53">
        <f t="shared" si="0"/>
        <v>330</v>
      </c>
    </row>
    <row r="10" spans="1:5" x14ac:dyDescent="0.35">
      <c r="A10" s="54"/>
      <c r="B10" s="53">
        <v>215</v>
      </c>
      <c r="C10" s="53">
        <v>65</v>
      </c>
      <c r="D10" s="53">
        <f t="shared" si="0"/>
        <v>280</v>
      </c>
    </row>
    <row r="11" spans="1:5" x14ac:dyDescent="0.35">
      <c r="A11" s="52">
        <v>0.45833333333333331</v>
      </c>
      <c r="B11" s="53">
        <v>1075</v>
      </c>
      <c r="C11" s="53">
        <v>89</v>
      </c>
      <c r="D11" s="53">
        <f t="shared" ref="D11:D13" si="1">+SUM(B11:C11)</f>
        <v>1164</v>
      </c>
    </row>
    <row r="12" spans="1:5" x14ac:dyDescent="0.35">
      <c r="A12" s="54"/>
      <c r="B12" s="53">
        <v>3710</v>
      </c>
      <c r="C12" s="53">
        <v>205</v>
      </c>
      <c r="D12" s="53">
        <f t="shared" si="1"/>
        <v>3915</v>
      </c>
    </row>
    <row r="13" spans="1:5" x14ac:dyDescent="0.35">
      <c r="A13" s="54"/>
      <c r="B13" s="53">
        <v>2638</v>
      </c>
      <c r="C13" s="53">
        <v>632</v>
      </c>
      <c r="D13" s="55">
        <f t="shared" si="1"/>
        <v>3270</v>
      </c>
    </row>
    <row r="14" spans="1:5" ht="16" x14ac:dyDescent="0.5">
      <c r="A14" s="52">
        <v>0.125</v>
      </c>
      <c r="B14" s="53">
        <v>2339</v>
      </c>
      <c r="C14" s="53">
        <v>149</v>
      </c>
      <c r="D14" s="53">
        <f t="shared" ref="D14" si="2">+SUM(B14:C14)</f>
        <v>2488</v>
      </c>
      <c r="E14" s="9"/>
    </row>
    <row r="15" spans="1:5" x14ac:dyDescent="0.35">
      <c r="A15" t="s">
        <v>73</v>
      </c>
    </row>
    <row r="16" spans="1:5" x14ac:dyDescent="0.35">
      <c r="B16" s="53">
        <v>60</v>
      </c>
      <c r="C16" s="53"/>
      <c r="D16" s="53">
        <v>60</v>
      </c>
    </row>
    <row r="17" spans="1:7" ht="14.5" customHeight="1" x14ac:dyDescent="0.35">
      <c r="A17" t="s">
        <v>92</v>
      </c>
    </row>
    <row r="18" spans="1:7" ht="14.5" customHeight="1" x14ac:dyDescent="0.35">
      <c r="A18" s="53" t="s">
        <v>16</v>
      </c>
      <c r="B18" s="53">
        <v>-280</v>
      </c>
      <c r="C18" s="53"/>
      <c r="D18" s="53">
        <v>-280</v>
      </c>
      <c r="E18" s="4" t="s">
        <v>88</v>
      </c>
    </row>
    <row r="19" spans="1:7" ht="14.5" customHeight="1" x14ac:dyDescent="0.35">
      <c r="A19" s="53" t="s">
        <v>10</v>
      </c>
      <c r="B19" s="53">
        <v>-495</v>
      </c>
      <c r="C19" s="53"/>
      <c r="D19" s="53">
        <v>-495</v>
      </c>
      <c r="E19" s="4" t="s">
        <v>86</v>
      </c>
    </row>
    <row r="20" spans="1:7" s="2" customFormat="1" ht="14.5" customHeight="1" x14ac:dyDescent="0.35">
      <c r="A20" s="83" t="s">
        <v>84</v>
      </c>
      <c r="B20" s="83"/>
      <c r="C20" s="83"/>
      <c r="D20" s="83"/>
      <c r="E20" s="83"/>
    </row>
    <row r="21" spans="1:7" s="2" customFormat="1" ht="5.25" customHeight="1" x14ac:dyDescent="0.35">
      <c r="A21" s="83"/>
      <c r="B21" s="83"/>
      <c r="C21" s="83"/>
      <c r="D21" s="83"/>
      <c r="E21" s="83"/>
      <c r="G21" s="2" t="s">
        <v>17</v>
      </c>
    </row>
    <row r="22" spans="1:7" ht="0.65" customHeight="1" x14ac:dyDescent="0.35">
      <c r="A22" s="83"/>
      <c r="B22" s="83"/>
      <c r="C22" s="83"/>
      <c r="D22" s="83"/>
      <c r="E22" s="83"/>
    </row>
    <row r="23" spans="1:7" s="2" customFormat="1" ht="14.5" customHeight="1" x14ac:dyDescent="0.35">
      <c r="A23" s="31"/>
      <c r="B23" s="50">
        <f>+SUM(B6:B19)</f>
        <v>15212</v>
      </c>
      <c r="C23" s="50">
        <f>+SUM(C6:C19)</f>
        <v>1405</v>
      </c>
      <c r="D23" s="50">
        <f>+SUM(D6:D19)</f>
        <v>16617</v>
      </c>
      <c r="E23" s="51">
        <v>16617</v>
      </c>
    </row>
    <row r="24" spans="1:7" s="2" customFormat="1" ht="14.5" customHeight="1" x14ac:dyDescent="0.35">
      <c r="A24" s="31"/>
      <c r="B24" s="64"/>
      <c r="C24" s="64"/>
      <c r="D24" s="64"/>
      <c r="E24" s="65"/>
    </row>
    <row r="25" spans="1:7" s="2" customFormat="1" ht="14.5" customHeight="1" x14ac:dyDescent="0.35">
      <c r="A25" s="66" t="s">
        <v>87</v>
      </c>
      <c r="B25" s="64"/>
      <c r="C25" s="64"/>
      <c r="D25" s="64"/>
      <c r="E25" s="65"/>
    </row>
    <row r="26" spans="1:7" s="2" customFormat="1" ht="14.5" customHeight="1" x14ac:dyDescent="0.35">
      <c r="A26" s="31"/>
      <c r="B26" s="50">
        <v>775</v>
      </c>
      <c r="C26" s="50"/>
      <c r="D26" s="50">
        <v>775</v>
      </c>
      <c r="E26" s="51">
        <v>775</v>
      </c>
    </row>
    <row r="27" spans="1:7" s="2" customFormat="1" ht="14.5" customHeight="1" x14ac:dyDescent="0.35">
      <c r="A27" s="31"/>
      <c r="B27" s="64"/>
      <c r="C27" s="64"/>
      <c r="D27" s="64"/>
      <c r="E27" s="65"/>
    </row>
    <row r="28" spans="1:7" ht="14.5" customHeight="1" x14ac:dyDescent="0.35">
      <c r="A28" s="6">
        <v>42799</v>
      </c>
      <c r="B28" s="31"/>
      <c r="C28" s="31"/>
      <c r="E28" s="10"/>
    </row>
    <row r="29" spans="1:7" ht="14.5" customHeight="1" x14ac:dyDescent="0.35">
      <c r="A29" s="54"/>
      <c r="B29" s="53"/>
      <c r="C29" s="53">
        <v>140</v>
      </c>
      <c r="D29" s="53">
        <f>+SUM(B29:C29)</f>
        <v>140</v>
      </c>
    </row>
    <row r="30" spans="1:7" ht="14.5" customHeight="1" x14ac:dyDescent="0.35">
      <c r="A30" s="61"/>
      <c r="B30" s="62">
        <v>1356</v>
      </c>
      <c r="C30" s="62">
        <v>147</v>
      </c>
      <c r="D30" s="62">
        <f>+SUM(B30:C30)</f>
        <v>1503</v>
      </c>
    </row>
    <row r="31" spans="1:7" s="2" customFormat="1" ht="14.5" customHeight="1" x14ac:dyDescent="0.35">
      <c r="A31" s="63" t="s">
        <v>18</v>
      </c>
      <c r="B31" s="50">
        <f>+SUM(B29:B30)</f>
        <v>1356</v>
      </c>
      <c r="C31" s="50">
        <f>+SUM(C29:C30)</f>
        <v>287</v>
      </c>
      <c r="D31" s="50">
        <f>+SUM(D29:D30)</f>
        <v>1643</v>
      </c>
      <c r="E31" s="50">
        <f>+SUM(D29:D30)</f>
        <v>1643</v>
      </c>
    </row>
    <row r="32" spans="1:7" ht="14.5" customHeight="1" x14ac:dyDescent="0.35">
      <c r="A32" s="3"/>
    </row>
    <row r="33" spans="1:4" x14ac:dyDescent="0.35">
      <c r="A33" s="11" t="s">
        <v>20</v>
      </c>
    </row>
    <row r="34" spans="1:4" x14ac:dyDescent="0.35">
      <c r="A34" s="56">
        <v>42800</v>
      </c>
      <c r="B34" s="53">
        <v>313</v>
      </c>
      <c r="C34" s="53">
        <v>310.5</v>
      </c>
      <c r="D34" s="53">
        <f t="shared" ref="D34:D50" si="3">+SUM(B34:C34)</f>
        <v>623.5</v>
      </c>
    </row>
    <row r="35" spans="1:4" x14ac:dyDescent="0.35">
      <c r="A35" s="56">
        <v>42802</v>
      </c>
      <c r="B35" s="53">
        <v>246</v>
      </c>
      <c r="C35" s="53">
        <v>44</v>
      </c>
      <c r="D35" s="53">
        <f t="shared" si="3"/>
        <v>290</v>
      </c>
    </row>
    <row r="36" spans="1:4" x14ac:dyDescent="0.35">
      <c r="A36" s="56">
        <v>42802</v>
      </c>
      <c r="B36" s="53">
        <v>15</v>
      </c>
      <c r="C36" s="53">
        <v>299</v>
      </c>
      <c r="D36" s="53">
        <f t="shared" si="3"/>
        <v>314</v>
      </c>
    </row>
    <row r="37" spans="1:4" x14ac:dyDescent="0.35">
      <c r="A37" s="56">
        <v>42802</v>
      </c>
      <c r="B37" s="53">
        <v>45</v>
      </c>
      <c r="C37" s="53">
        <v>8</v>
      </c>
      <c r="D37" s="53">
        <f t="shared" si="3"/>
        <v>53</v>
      </c>
    </row>
    <row r="38" spans="1:4" x14ac:dyDescent="0.35">
      <c r="A38" s="56">
        <v>42802</v>
      </c>
      <c r="B38" s="53">
        <v>415</v>
      </c>
      <c r="C38" s="53">
        <v>200</v>
      </c>
      <c r="D38" s="53">
        <f t="shared" si="3"/>
        <v>615</v>
      </c>
    </row>
    <row r="39" spans="1:4" x14ac:dyDescent="0.35">
      <c r="A39" s="56">
        <v>42804</v>
      </c>
      <c r="B39" s="53">
        <v>319</v>
      </c>
      <c r="C39" s="53"/>
      <c r="D39" s="53">
        <f t="shared" si="3"/>
        <v>319</v>
      </c>
    </row>
    <row r="40" spans="1:4" x14ac:dyDescent="0.35">
      <c r="A40" s="56">
        <v>42804</v>
      </c>
      <c r="B40" s="53">
        <v>96</v>
      </c>
      <c r="C40" s="53"/>
      <c r="D40" s="53">
        <f t="shared" si="3"/>
        <v>96</v>
      </c>
    </row>
    <row r="41" spans="1:4" x14ac:dyDescent="0.35">
      <c r="A41" s="56">
        <v>42804</v>
      </c>
      <c r="B41" s="53">
        <v>425</v>
      </c>
      <c r="C41" s="53">
        <v>131</v>
      </c>
      <c r="D41" s="53">
        <f t="shared" si="3"/>
        <v>556</v>
      </c>
    </row>
    <row r="42" spans="1:4" x14ac:dyDescent="0.35">
      <c r="A42" s="56">
        <v>42807</v>
      </c>
      <c r="B42" s="53">
        <v>230</v>
      </c>
      <c r="C42" s="53"/>
      <c r="D42" s="53">
        <f t="shared" si="3"/>
        <v>230</v>
      </c>
    </row>
    <row r="43" spans="1:4" s="35" customFormat="1" x14ac:dyDescent="0.35">
      <c r="A43" s="57">
        <v>42807</v>
      </c>
      <c r="B43" s="58">
        <v>230.85</v>
      </c>
      <c r="C43" s="58"/>
      <c r="D43" s="58">
        <f t="shared" si="3"/>
        <v>230.85</v>
      </c>
    </row>
    <row r="44" spans="1:4" s="35" customFormat="1" x14ac:dyDescent="0.35">
      <c r="A44" s="57">
        <v>42807</v>
      </c>
      <c r="B44" s="58">
        <v>65</v>
      </c>
      <c r="C44" s="58">
        <v>78</v>
      </c>
      <c r="D44" s="58">
        <f t="shared" si="3"/>
        <v>143</v>
      </c>
    </row>
    <row r="45" spans="1:4" s="35" customFormat="1" x14ac:dyDescent="0.35">
      <c r="A45" s="57">
        <v>42807</v>
      </c>
      <c r="B45" s="58">
        <v>636</v>
      </c>
      <c r="C45" s="58"/>
      <c r="D45" s="58">
        <f t="shared" si="3"/>
        <v>636</v>
      </c>
    </row>
    <row r="46" spans="1:4" s="35" customFormat="1" x14ac:dyDescent="0.35">
      <c r="A46" s="57">
        <v>42811</v>
      </c>
      <c r="B46" s="58">
        <v>108</v>
      </c>
      <c r="C46" s="58">
        <v>5</v>
      </c>
      <c r="D46" s="58">
        <f t="shared" si="3"/>
        <v>113</v>
      </c>
    </row>
    <row r="47" spans="1:4" s="35" customFormat="1" x14ac:dyDescent="0.35">
      <c r="A47" s="57">
        <v>42814</v>
      </c>
      <c r="B47" s="58">
        <v>57.87</v>
      </c>
      <c r="C47" s="58"/>
      <c r="D47" s="58">
        <f t="shared" si="3"/>
        <v>57.87</v>
      </c>
    </row>
    <row r="48" spans="1:4" s="35" customFormat="1" x14ac:dyDescent="0.35">
      <c r="A48" s="57">
        <v>42814</v>
      </c>
      <c r="B48" s="58">
        <v>148</v>
      </c>
      <c r="C48" s="58"/>
      <c r="D48" s="58">
        <f t="shared" si="3"/>
        <v>148</v>
      </c>
    </row>
    <row r="49" spans="1:5" s="35" customFormat="1" x14ac:dyDescent="0.35">
      <c r="A49" s="57">
        <v>42825</v>
      </c>
      <c r="B49" s="58">
        <v>91</v>
      </c>
      <c r="C49" s="58"/>
      <c r="D49" s="58">
        <f t="shared" si="3"/>
        <v>91</v>
      </c>
    </row>
    <row r="50" spans="1:5" s="35" customFormat="1" x14ac:dyDescent="0.35">
      <c r="A50" s="57">
        <v>42829</v>
      </c>
      <c r="B50" s="58">
        <v>22.37</v>
      </c>
      <c r="C50" s="58"/>
      <c r="D50" s="58">
        <f t="shared" si="3"/>
        <v>22.37</v>
      </c>
    </row>
    <row r="51" spans="1:5" s="35" customFormat="1" x14ac:dyDescent="0.35">
      <c r="A51" s="70" t="s">
        <v>93</v>
      </c>
      <c r="B51" s="58"/>
      <c r="C51" s="58"/>
      <c r="D51" s="58"/>
    </row>
    <row r="52" spans="1:5" s="35" customFormat="1" x14ac:dyDescent="0.35">
      <c r="A52" s="70"/>
      <c r="B52" s="58">
        <v>-1765</v>
      </c>
      <c r="C52" s="58"/>
      <c r="D52" s="58">
        <v>-1765</v>
      </c>
    </row>
    <row r="53" spans="1:5" s="2" customFormat="1" x14ac:dyDescent="0.35">
      <c r="A53" s="2" t="s">
        <v>21</v>
      </c>
      <c r="B53" s="50">
        <f>+SUM(B34:B52)</f>
        <v>1698.0899999999997</v>
      </c>
      <c r="C53" s="50">
        <f>+SUM(C34:C52)</f>
        <v>1075.5</v>
      </c>
      <c r="D53" s="50">
        <f>+SUM(D34:D52)</f>
        <v>2773.59</v>
      </c>
      <c r="E53" s="50">
        <f>+D53</f>
        <v>2773.59</v>
      </c>
    </row>
    <row r="54" spans="1:5" s="2" customFormat="1" ht="18.649999999999999" customHeight="1" x14ac:dyDescent="0.35">
      <c r="B54" s="64"/>
      <c r="C54" s="64"/>
      <c r="D54" s="64"/>
      <c r="E54" s="64"/>
    </row>
    <row r="55" spans="1:5" s="2" customFormat="1" x14ac:dyDescent="0.35">
      <c r="A55" s="2" t="s">
        <v>94</v>
      </c>
      <c r="B55" s="64"/>
      <c r="C55" s="64"/>
      <c r="D55" s="64"/>
      <c r="E55" s="64"/>
    </row>
    <row r="56" spans="1:5" s="2" customFormat="1" x14ac:dyDescent="0.35">
      <c r="B56" s="64">
        <v>1765</v>
      </c>
      <c r="C56" s="64"/>
      <c r="D56" s="64">
        <v>1765</v>
      </c>
      <c r="E56" s="64">
        <f>+D56</f>
        <v>1765</v>
      </c>
    </row>
    <row r="57" spans="1:5" s="2" customFormat="1" x14ac:dyDescent="0.35">
      <c r="A57" s="2" t="s">
        <v>74</v>
      </c>
      <c r="B57" s="8"/>
      <c r="C57" s="8"/>
      <c r="D57" s="8"/>
    </row>
    <row r="58" spans="1:5" s="2" customFormat="1" ht="16" x14ac:dyDescent="0.5">
      <c r="B58" s="59">
        <f>+B3+B23+B31+B53+B56</f>
        <v>21283.09</v>
      </c>
      <c r="C58" s="59">
        <f>+C3+C23+C31+C53+C56</f>
        <v>4291.5</v>
      </c>
      <c r="D58" s="59">
        <f>+D3+D23+D26+D31+D53+D56</f>
        <v>26349.59</v>
      </c>
      <c r="E58" s="60">
        <f>SUM(E3:E56)</f>
        <v>26349.59</v>
      </c>
    </row>
  </sheetData>
  <mergeCells count="1">
    <mergeCell ref="A20:E22"/>
  </mergeCells>
  <pageMargins left="0.7" right="0.7" top="0.75" bottom="0.75" header="0.3" footer="0.3"/>
  <pageSetup scale="82" orientation="portrait" r:id="rId1"/>
  <rowBreaks count="1" manualBreakCount="1">
    <brk id="5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opLeftCell="A51" zoomScaleNormal="100" workbookViewId="0">
      <selection activeCell="C54" sqref="C54"/>
    </sheetView>
  </sheetViews>
  <sheetFormatPr defaultRowHeight="14.5" x14ac:dyDescent="0.35"/>
  <cols>
    <col min="1" max="1" width="12.54296875" customWidth="1"/>
    <col min="2" max="2" width="36.7265625" customWidth="1"/>
    <col min="3" max="3" width="17.1796875" style="4" customWidth="1"/>
    <col min="5" max="5" width="13.453125" style="4" customWidth="1"/>
  </cols>
  <sheetData>
    <row r="1" spans="1:5" s="2" customFormat="1" x14ac:dyDescent="0.35">
      <c r="A1" s="2" t="s">
        <v>48</v>
      </c>
      <c r="C1" s="8"/>
      <c r="E1" s="8"/>
    </row>
    <row r="2" spans="1:5" x14ac:dyDescent="0.35">
      <c r="A2" s="7" t="s">
        <v>49</v>
      </c>
      <c r="B2" s="21" t="s">
        <v>50</v>
      </c>
      <c r="C2" s="25" t="s">
        <v>51</v>
      </c>
      <c r="D2" s="24"/>
    </row>
    <row r="3" spans="1:5" x14ac:dyDescent="0.35">
      <c r="A3" s="14">
        <v>42663</v>
      </c>
      <c r="B3" s="19" t="s">
        <v>23</v>
      </c>
      <c r="C3" s="26">
        <v>6.95</v>
      </c>
      <c r="D3" s="22"/>
    </row>
    <row r="4" spans="1:5" x14ac:dyDescent="0.35">
      <c r="A4" s="14">
        <v>42670</v>
      </c>
      <c r="B4" s="12" t="s">
        <v>24</v>
      </c>
      <c r="C4" s="27">
        <v>8</v>
      </c>
      <c r="D4" s="13"/>
    </row>
    <row r="5" spans="1:5" ht="15" thickBot="1" x14ac:dyDescent="0.4">
      <c r="A5" s="18">
        <v>42674</v>
      </c>
      <c r="B5" s="20" t="s">
        <v>25</v>
      </c>
      <c r="C5" s="28">
        <v>9.36</v>
      </c>
      <c r="D5" s="23"/>
    </row>
    <row r="6" spans="1:5" x14ac:dyDescent="0.35">
      <c r="A6" s="14">
        <v>42681</v>
      </c>
      <c r="B6" s="12" t="s">
        <v>26</v>
      </c>
      <c r="C6" s="27">
        <v>182.43</v>
      </c>
      <c r="D6" s="13"/>
    </row>
    <row r="7" spans="1:5" ht="15" thickBot="1" x14ac:dyDescent="0.4">
      <c r="A7" s="18">
        <v>42682</v>
      </c>
      <c r="B7" s="20" t="s">
        <v>27</v>
      </c>
      <c r="C7" s="28">
        <v>151.69999999999999</v>
      </c>
      <c r="D7" s="23"/>
    </row>
    <row r="8" spans="1:5" x14ac:dyDescent="0.35">
      <c r="A8" s="14">
        <v>42684</v>
      </c>
      <c r="B8" s="12" t="s">
        <v>28</v>
      </c>
      <c r="C8" s="27">
        <v>14</v>
      </c>
      <c r="D8" s="13"/>
    </row>
    <row r="9" spans="1:5" ht="15" thickBot="1" x14ac:dyDescent="0.4">
      <c r="A9" s="18">
        <v>42688</v>
      </c>
      <c r="B9" s="20" t="s">
        <v>35</v>
      </c>
      <c r="C9" s="28">
        <v>23.25</v>
      </c>
      <c r="D9" s="23"/>
    </row>
    <row r="10" spans="1:5" x14ac:dyDescent="0.35">
      <c r="A10" s="14">
        <v>42688</v>
      </c>
      <c r="B10" s="12" t="s">
        <v>31</v>
      </c>
      <c r="C10" s="27">
        <v>49.32</v>
      </c>
      <c r="D10" s="13"/>
    </row>
    <row r="11" spans="1:5" ht="15" thickBot="1" x14ac:dyDescent="0.4">
      <c r="A11" s="18">
        <v>42688</v>
      </c>
      <c r="B11" s="20" t="s">
        <v>29</v>
      </c>
      <c r="C11" s="28">
        <v>51.79</v>
      </c>
      <c r="D11" s="23"/>
    </row>
    <row r="12" spans="1:5" x14ac:dyDescent="0.35">
      <c r="A12" s="14">
        <v>42688</v>
      </c>
      <c r="B12" s="12" t="s">
        <v>30</v>
      </c>
      <c r="C12" s="27">
        <v>74.8</v>
      </c>
      <c r="D12" s="13"/>
    </row>
    <row r="13" spans="1:5" ht="15" thickBot="1" x14ac:dyDescent="0.4">
      <c r="A13" s="18">
        <v>42688</v>
      </c>
      <c r="B13" s="20" t="s">
        <v>34</v>
      </c>
      <c r="C13" s="28">
        <v>129</v>
      </c>
      <c r="D13" s="23"/>
    </row>
    <row r="14" spans="1:5" x14ac:dyDescent="0.35">
      <c r="A14" s="14">
        <v>42688</v>
      </c>
      <c r="B14" s="12" t="s">
        <v>33</v>
      </c>
      <c r="C14" s="27">
        <v>220.13</v>
      </c>
      <c r="D14" s="13"/>
    </row>
    <row r="15" spans="1:5" ht="15" thickBot="1" x14ac:dyDescent="0.4">
      <c r="A15" s="18">
        <v>42688</v>
      </c>
      <c r="B15" s="20" t="s">
        <v>32</v>
      </c>
      <c r="C15" s="28">
        <v>330.65</v>
      </c>
      <c r="D15" s="23"/>
    </row>
    <row r="16" spans="1:5" x14ac:dyDescent="0.35">
      <c r="A16" s="14">
        <v>42689</v>
      </c>
      <c r="B16" s="12" t="s">
        <v>39</v>
      </c>
      <c r="C16" s="27">
        <v>20.41</v>
      </c>
      <c r="D16" s="13"/>
    </row>
    <row r="17" spans="1:5" ht="15" thickBot="1" x14ac:dyDescent="0.4">
      <c r="A17" s="18">
        <v>42689</v>
      </c>
      <c r="B17" s="20" t="s">
        <v>36</v>
      </c>
      <c r="C17" s="28">
        <v>38</v>
      </c>
      <c r="D17" s="23"/>
    </row>
    <row r="18" spans="1:5" x14ac:dyDescent="0.35">
      <c r="A18" s="14">
        <v>42689</v>
      </c>
      <c r="B18" s="12" t="s">
        <v>37</v>
      </c>
      <c r="C18" s="27">
        <v>42</v>
      </c>
      <c r="D18" s="13"/>
    </row>
    <row r="19" spans="1:5" ht="15" thickBot="1" x14ac:dyDescent="0.4">
      <c r="A19" s="18">
        <v>42689</v>
      </c>
      <c r="B19" s="20" t="s">
        <v>38</v>
      </c>
      <c r="C19" s="28">
        <v>167</v>
      </c>
      <c r="D19" s="23"/>
    </row>
    <row r="20" spans="1:5" x14ac:dyDescent="0.35">
      <c r="A20" s="14">
        <v>42690</v>
      </c>
      <c r="B20" s="12" t="s">
        <v>41</v>
      </c>
      <c r="C20" s="27">
        <v>12</v>
      </c>
      <c r="D20" s="13"/>
    </row>
    <row r="21" spans="1:5" ht="15" thickBot="1" x14ac:dyDescent="0.4">
      <c r="A21" s="18">
        <v>42690</v>
      </c>
      <c r="B21" s="20" t="s">
        <v>40</v>
      </c>
      <c r="C21" s="28">
        <v>102.15</v>
      </c>
      <c r="D21" s="23"/>
    </row>
    <row r="22" spans="1:5" x14ac:dyDescent="0.35">
      <c r="A22" s="14">
        <v>42692</v>
      </c>
      <c r="B22" s="12" t="s">
        <v>42</v>
      </c>
      <c r="C22" s="27">
        <v>252.2</v>
      </c>
      <c r="D22" s="13"/>
    </row>
    <row r="23" spans="1:5" ht="15" thickBot="1" x14ac:dyDescent="0.4">
      <c r="A23" s="18">
        <v>42695</v>
      </c>
      <c r="B23" s="20" t="s">
        <v>43</v>
      </c>
      <c r="C23" s="28">
        <v>112.2</v>
      </c>
      <c r="D23" s="23"/>
    </row>
    <row r="24" spans="1:5" x14ac:dyDescent="0.35">
      <c r="A24" s="14">
        <v>42699</v>
      </c>
      <c r="B24" s="12" t="s">
        <v>44</v>
      </c>
      <c r="C24" s="27">
        <v>25.7</v>
      </c>
      <c r="D24" s="13"/>
    </row>
    <row r="25" spans="1:5" x14ac:dyDescent="0.35">
      <c r="A25" s="17">
        <v>42710</v>
      </c>
      <c r="B25" s="15" t="s">
        <v>46</v>
      </c>
      <c r="C25" s="29">
        <v>15.6</v>
      </c>
      <c r="D25" s="16"/>
    </row>
    <row r="26" spans="1:5" ht="15" thickBot="1" x14ac:dyDescent="0.4">
      <c r="A26" s="18">
        <v>42710</v>
      </c>
      <c r="B26" s="20" t="s">
        <v>45</v>
      </c>
      <c r="C26" s="28">
        <v>91.25</v>
      </c>
      <c r="D26" s="23"/>
    </row>
    <row r="27" spans="1:5" ht="15" thickBot="1" x14ac:dyDescent="0.4">
      <c r="A27" s="18">
        <v>42713</v>
      </c>
      <c r="B27" s="20" t="s">
        <v>47</v>
      </c>
      <c r="C27" s="28">
        <v>5.5</v>
      </c>
      <c r="D27" s="23"/>
    </row>
    <row r="28" spans="1:5" x14ac:dyDescent="0.35">
      <c r="A28" s="34" t="s">
        <v>52</v>
      </c>
      <c r="B28" s="21"/>
      <c r="D28" s="24"/>
      <c r="E28" s="30">
        <f>SUM(C3:C27)</f>
        <v>2135.3900000000003</v>
      </c>
    </row>
    <row r="30" spans="1:5" s="2" customFormat="1" x14ac:dyDescent="0.35">
      <c r="A30" s="2" t="s">
        <v>53</v>
      </c>
      <c r="C30" s="8"/>
      <c r="E30" s="8"/>
    </row>
    <row r="31" spans="1:5" x14ac:dyDescent="0.35">
      <c r="A31">
        <v>2015</v>
      </c>
      <c r="B31" t="s">
        <v>54</v>
      </c>
      <c r="C31" s="4">
        <v>545.5</v>
      </c>
    </row>
    <row r="32" spans="1:5" x14ac:dyDescent="0.35">
      <c r="A32" s="3">
        <v>42638</v>
      </c>
      <c r="B32" t="s">
        <v>55</v>
      </c>
      <c r="C32" s="4">
        <v>564</v>
      </c>
    </row>
    <row r="33" spans="1:5" x14ac:dyDescent="0.35">
      <c r="A33" s="3">
        <v>42755</v>
      </c>
      <c r="B33" t="s">
        <v>56</v>
      </c>
      <c r="C33" s="4">
        <v>143.75</v>
      </c>
    </row>
    <row r="34" spans="1:5" x14ac:dyDescent="0.35">
      <c r="A34" s="3">
        <v>42770</v>
      </c>
      <c r="B34" t="s">
        <v>57</v>
      </c>
      <c r="C34" s="4">
        <v>300</v>
      </c>
    </row>
    <row r="35" spans="1:5" x14ac:dyDescent="0.35">
      <c r="E35" s="4">
        <f>SUM(C31:C34)</f>
        <v>1553.25</v>
      </c>
    </row>
    <row r="36" spans="1:5" s="2" customFormat="1" x14ac:dyDescent="0.35">
      <c r="A36" s="2" t="s">
        <v>58</v>
      </c>
      <c r="C36" s="8"/>
      <c r="E36" s="8"/>
    </row>
    <row r="37" spans="1:5" x14ac:dyDescent="0.35">
      <c r="A37" s="5">
        <v>42752</v>
      </c>
      <c r="B37" t="s">
        <v>59</v>
      </c>
      <c r="C37" s="4">
        <v>645.6</v>
      </c>
    </row>
    <row r="38" spans="1:5" x14ac:dyDescent="0.35">
      <c r="A38" s="3">
        <v>42789</v>
      </c>
      <c r="B38" t="s">
        <v>22</v>
      </c>
      <c r="C38" s="4">
        <v>32.28</v>
      </c>
    </row>
    <row r="39" spans="1:5" x14ac:dyDescent="0.35">
      <c r="E39" s="4">
        <f>SUM(C37:C38)</f>
        <v>677.88</v>
      </c>
    </row>
    <row r="40" spans="1:5" s="2" customFormat="1" x14ac:dyDescent="0.35">
      <c r="A40" s="2" t="s">
        <v>60</v>
      </c>
      <c r="C40" s="8"/>
      <c r="E40" s="8"/>
    </row>
    <row r="41" spans="1:5" x14ac:dyDescent="0.35">
      <c r="A41" s="3">
        <v>42731</v>
      </c>
      <c r="B41" t="s">
        <v>69</v>
      </c>
      <c r="C41" s="4">
        <v>1678</v>
      </c>
    </row>
    <row r="42" spans="1:5" x14ac:dyDescent="0.35">
      <c r="A42" s="3">
        <v>42755</v>
      </c>
      <c r="B42" t="s">
        <v>70</v>
      </c>
      <c r="C42" s="4">
        <v>234.68</v>
      </c>
    </row>
    <row r="43" spans="1:5" x14ac:dyDescent="0.35">
      <c r="A43" s="3">
        <v>42766</v>
      </c>
      <c r="B43" t="s">
        <v>76</v>
      </c>
      <c r="C43" s="4">
        <v>129.19999999999999</v>
      </c>
    </row>
    <row r="44" spans="1:5" x14ac:dyDescent="0.35">
      <c r="A44" s="3">
        <v>42793</v>
      </c>
      <c r="B44" t="s">
        <v>89</v>
      </c>
      <c r="C44" s="4">
        <v>105</v>
      </c>
    </row>
    <row r="45" spans="1:5" x14ac:dyDescent="0.35">
      <c r="A45" s="3">
        <v>42814</v>
      </c>
      <c r="B45" t="s">
        <v>70</v>
      </c>
      <c r="C45" s="4">
        <v>234.68</v>
      </c>
    </row>
    <row r="46" spans="1:5" x14ac:dyDescent="0.35">
      <c r="A46" s="3"/>
      <c r="E46" s="4">
        <f>+SUM(C41:C45)</f>
        <v>2381.56</v>
      </c>
    </row>
    <row r="47" spans="1:5" s="2" customFormat="1" x14ac:dyDescent="0.35">
      <c r="A47" s="2" t="s">
        <v>61</v>
      </c>
      <c r="C47" s="8"/>
      <c r="E47" s="8"/>
    </row>
    <row r="48" spans="1:5" x14ac:dyDescent="0.35">
      <c r="A48" s="5">
        <v>42645</v>
      </c>
      <c r="B48" t="s">
        <v>59</v>
      </c>
      <c r="C48" s="4">
        <v>571.08000000000004</v>
      </c>
    </row>
    <row r="49" spans="1:5" x14ac:dyDescent="0.35">
      <c r="A49" s="3">
        <v>42709</v>
      </c>
      <c r="B49" t="s">
        <v>62</v>
      </c>
      <c r="C49" s="4">
        <v>21.97</v>
      </c>
    </row>
    <row r="50" spans="1:5" x14ac:dyDescent="0.35">
      <c r="A50" s="3">
        <v>42732</v>
      </c>
      <c r="B50" t="s">
        <v>22</v>
      </c>
      <c r="C50" s="4">
        <v>645.6</v>
      </c>
    </row>
    <row r="51" spans="1:5" ht="15" customHeight="1" x14ac:dyDescent="0.35">
      <c r="A51" s="3">
        <v>42791</v>
      </c>
      <c r="B51" t="s">
        <v>22</v>
      </c>
      <c r="C51" s="4">
        <v>30.36</v>
      </c>
    </row>
    <row r="52" spans="1:5" ht="15" customHeight="1" x14ac:dyDescent="0.35">
      <c r="A52" s="3">
        <v>42772</v>
      </c>
      <c r="B52" t="s">
        <v>22</v>
      </c>
      <c r="C52" s="4">
        <v>17.829999999999998</v>
      </c>
    </row>
    <row r="53" spans="1:5" ht="15" customHeight="1" x14ac:dyDescent="0.35">
      <c r="A53" s="3">
        <v>42795</v>
      </c>
      <c r="B53" t="s">
        <v>22</v>
      </c>
      <c r="C53" s="4">
        <v>107.71</v>
      </c>
    </row>
    <row r="54" spans="1:5" x14ac:dyDescent="0.35">
      <c r="A54" s="3">
        <v>42788</v>
      </c>
      <c r="B54" t="s">
        <v>90</v>
      </c>
      <c r="C54" s="4">
        <v>68.67</v>
      </c>
    </row>
    <row r="55" spans="1:5" x14ac:dyDescent="0.35">
      <c r="A55" s="3">
        <v>42790</v>
      </c>
      <c r="B55" t="s">
        <v>63</v>
      </c>
      <c r="C55" s="4">
        <v>18</v>
      </c>
    </row>
    <row r="56" spans="1:5" x14ac:dyDescent="0.35">
      <c r="A56" s="3">
        <v>42795</v>
      </c>
      <c r="B56" t="s">
        <v>63</v>
      </c>
      <c r="C56" s="4">
        <v>297</v>
      </c>
    </row>
    <row r="57" spans="1:5" x14ac:dyDescent="0.35">
      <c r="A57" s="3">
        <v>42795</v>
      </c>
      <c r="B57" t="s">
        <v>63</v>
      </c>
      <c r="C57" s="4">
        <v>2.4</v>
      </c>
    </row>
    <row r="58" spans="1:5" x14ac:dyDescent="0.35">
      <c r="A58" s="3">
        <v>42784</v>
      </c>
      <c r="B58" t="s">
        <v>64</v>
      </c>
      <c r="C58" s="4">
        <v>10.199999999999999</v>
      </c>
    </row>
    <row r="59" spans="1:5" x14ac:dyDescent="0.35">
      <c r="A59" s="3">
        <v>42814</v>
      </c>
      <c r="B59" t="s">
        <v>95</v>
      </c>
      <c r="C59" s="4">
        <v>118.07</v>
      </c>
    </row>
    <row r="60" spans="1:5" x14ac:dyDescent="0.35">
      <c r="E60" s="4">
        <f>SUM(C48:C59)</f>
        <v>1908.89</v>
      </c>
    </row>
    <row r="61" spans="1:5" s="2" customFormat="1" x14ac:dyDescent="0.35">
      <c r="A61" s="2" t="s">
        <v>65</v>
      </c>
      <c r="C61" s="8"/>
      <c r="E61" s="8"/>
    </row>
    <row r="62" spans="1:5" x14ac:dyDescent="0.35">
      <c r="A62" s="3">
        <v>42798</v>
      </c>
      <c r="B62" t="s">
        <v>66</v>
      </c>
      <c r="C62" s="4">
        <v>60</v>
      </c>
    </row>
    <row r="63" spans="1:5" x14ac:dyDescent="0.35">
      <c r="A63" s="3">
        <v>42795</v>
      </c>
      <c r="B63" t="s">
        <v>67</v>
      </c>
      <c r="C63" s="4">
        <v>14.43</v>
      </c>
      <c r="E63" s="4">
        <f>+SUM(C62+C63)</f>
        <v>74.430000000000007</v>
      </c>
    </row>
    <row r="65" spans="1:5" s="2" customFormat="1" x14ac:dyDescent="0.35">
      <c r="A65" s="2" t="s">
        <v>72</v>
      </c>
      <c r="C65" s="8"/>
      <c r="E65" s="8"/>
    </row>
    <row r="66" spans="1:5" s="34" customFormat="1" x14ac:dyDescent="0.35">
      <c r="A66" s="32">
        <v>42765</v>
      </c>
      <c r="B66" s="34" t="s">
        <v>85</v>
      </c>
      <c r="C66" s="33">
        <v>114.7</v>
      </c>
      <c r="E66" s="33"/>
    </row>
    <row r="67" spans="1:5" x14ac:dyDescent="0.35">
      <c r="A67" s="3">
        <v>42790</v>
      </c>
      <c r="B67" s="34" t="s">
        <v>85</v>
      </c>
      <c r="C67" s="4">
        <v>99.16</v>
      </c>
    </row>
    <row r="68" spans="1:5" x14ac:dyDescent="0.35">
      <c r="A68" s="3">
        <v>42804</v>
      </c>
      <c r="B68" s="34" t="s">
        <v>85</v>
      </c>
      <c r="C68" s="4">
        <v>64.22</v>
      </c>
    </row>
    <row r="69" spans="1:5" x14ac:dyDescent="0.35">
      <c r="A69" s="3">
        <v>42835</v>
      </c>
      <c r="B69" s="34" t="s">
        <v>85</v>
      </c>
      <c r="C69" s="4">
        <v>51.5</v>
      </c>
      <c r="E69" s="4">
        <f>+SUM(C66:C69)</f>
        <v>329.58000000000004</v>
      </c>
    </row>
    <row r="70" spans="1:5" x14ac:dyDescent="0.35">
      <c r="A70" s="3"/>
    </row>
    <row r="71" spans="1:5" s="2" customFormat="1" x14ac:dyDescent="0.35">
      <c r="A71" s="11" t="s">
        <v>77</v>
      </c>
      <c r="C71" s="8"/>
      <c r="E71" s="8"/>
    </row>
    <row r="72" spans="1:5" x14ac:dyDescent="0.35">
      <c r="A72" s="3">
        <v>43032</v>
      </c>
      <c r="C72" s="4">
        <v>110</v>
      </c>
      <c r="E72" s="4">
        <f>+C72</f>
        <v>110</v>
      </c>
    </row>
    <row r="74" spans="1:5" x14ac:dyDescent="0.35">
      <c r="A74" s="2" t="s">
        <v>68</v>
      </c>
      <c r="B74" s="2"/>
      <c r="C74" s="4">
        <f>900+140.22</f>
        <v>1040.22</v>
      </c>
      <c r="E74" s="4">
        <v>1040.22</v>
      </c>
    </row>
    <row r="75" spans="1:5" x14ac:dyDescent="0.35">
      <c r="A75" s="2" t="s">
        <v>71</v>
      </c>
      <c r="B75" s="2"/>
      <c r="C75" s="4">
        <v>14648.1</v>
      </c>
      <c r="E75" s="4">
        <v>14648.1</v>
      </c>
    </row>
    <row r="76" spans="1:5" s="2" customFormat="1" x14ac:dyDescent="0.35">
      <c r="A76" s="2" t="s">
        <v>78</v>
      </c>
      <c r="C76" s="78">
        <v>220</v>
      </c>
      <c r="D76" s="34"/>
      <c r="E76" s="78">
        <v>220</v>
      </c>
    </row>
    <row r="77" spans="1:5" x14ac:dyDescent="0.35">
      <c r="E77" s="4">
        <f>SUM(E1:E76)</f>
        <v>25079.3</v>
      </c>
    </row>
    <row r="78" spans="1:5" x14ac:dyDescent="0.35">
      <c r="C78" s="4">
        <f>SUM(C1:C77)</f>
        <v>25079.300000000003</v>
      </c>
    </row>
  </sheetData>
  <sortState ref="A2:D28">
    <sortCondition ref="A3:A28"/>
  </sortState>
  <pageMargins left="0.7" right="0.7" top="0.75" bottom="0.75" header="0.3" footer="0.3"/>
  <pageSetup scale="98" orientation="portrait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Receipts</vt:lpstr>
      <vt:lpstr>Costs</vt:lpstr>
      <vt:lpstr>Receipts!Print_Area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 Limaye</cp:lastModifiedBy>
  <cp:lastPrinted>2017-05-01T20:35:53Z</cp:lastPrinted>
  <dcterms:created xsi:type="dcterms:W3CDTF">2015-10-05T00:38:32Z</dcterms:created>
  <dcterms:modified xsi:type="dcterms:W3CDTF">2017-05-03T01:55:10Z</dcterms:modified>
</cp:coreProperties>
</file>